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9 - SEPTIEMBRE\"/>
    </mc:Choice>
  </mc:AlternateContent>
  <xr:revisionPtr revIDLastSave="0" documentId="13_ncr:1_{99E4A127-93FD-44AC-9C72-E3D9E0024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" l="1"/>
  <c r="J18" i="1"/>
  <c r="G21" i="1" l="1"/>
  <c r="H21" i="1"/>
  <c r="I21" i="1"/>
  <c r="O21" i="1"/>
  <c r="N20" i="1"/>
  <c r="M20" i="1"/>
  <c r="L20" i="1"/>
  <c r="K20" i="1"/>
  <c r="J20" i="1"/>
  <c r="N19" i="1"/>
  <c r="M19" i="1"/>
  <c r="L19" i="1"/>
  <c r="K19" i="1"/>
  <c r="J19" i="1"/>
  <c r="N18" i="1"/>
  <c r="M18" i="1"/>
  <c r="Q18" i="1" s="1"/>
  <c r="S18" i="1" s="1"/>
  <c r="L18" i="1"/>
  <c r="K18" i="1"/>
  <c r="R18" i="1" l="1"/>
  <c r="Q20" i="1"/>
  <c r="S20" i="1" s="1"/>
  <c r="S21" i="1" s="1"/>
  <c r="P20" i="1"/>
  <c r="R20" i="1"/>
  <c r="R19" i="1"/>
  <c r="P19" i="1"/>
  <c r="P18" i="1"/>
  <c r="N21" i="1" l="1"/>
  <c r="M21" i="1"/>
  <c r="L21" i="1"/>
  <c r="K21" i="1"/>
  <c r="J21" i="1"/>
  <c r="R21" i="1" l="1"/>
  <c r="Q21" i="1"/>
  <c r="P21" i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<sst xmlns="http://schemas.openxmlformats.org/spreadsheetml/2006/main" count="57" uniqueCount="53">
  <si>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</si>
  <si>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</si>
  <si>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</si>
  <si>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</si>
  <si>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</si>
  <si>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</si>
  <si>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</si>
  <si>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</si>
  <si>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</si>
  <si>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</si>
  <si>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</si>
  <si>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</si>
  <si>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</si>
  <si>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</si>
  <si>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</si>
  <si>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</si>
  <si>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</si>
  <si>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</si>
  <si>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</si>
  <si>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</si>
  <si>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</si>
  <si>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</si>
  <si>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</si>
  <si>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</si>
  <si>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</si>
  <si>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</si>
  <si>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</si>
  <si>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</si>
  <si>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</si>
  <si>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</si>
  <si>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</si>
  <si>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</si>
  <si>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</si>
  <si>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</si>
  <si>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</si>
  <si>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</si>
  <si>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</si>
  <si>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</si>
  <si>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</si>
  <si>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</si>
  <si>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</si>
  <si>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</si>
  <si>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</si>
  <si>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</si>
  <si>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</si>
  <si>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</si>
  <si>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</si>
  <si>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</si>
  <si>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</si>
  <si>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</si>
  <si>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</si>
  <si>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</si>
  <si>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Correspondiente al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</si>
</sst>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vertical="center" wrapText="1"/>
    </xf>
    <xf numFmtId="4" fontId="7" fillId="0" borderId="6" xfId="1" applyNumberFormat="1" applyFont="1" applyFill="1" applyBorder="1" applyAlignment="1">
      <alignment horizontal="right"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5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vertical="center" wrapText="1"/>
    </xf>
    <xf numFmtId="165" fontId="7" fillId="0" borderId="17" xfId="1" applyFont="1" applyFill="1" applyBorder="1" applyAlignment="1">
      <alignment horizontal="center" vertical="center"/>
    </xf>
    <xf numFmtId="165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7"/>
  <sheetViews>
    <sheetView tabSelected="1" topLeftCell="C1" zoomScale="60" zoomScaleNormal="60" workbookViewId="0">
      <pane ySplit="6" topLeftCell="A17" activePane="bottomLeft" state="frozen"/>
      <selection pane="bottomLeft" activeCell="F24" sqref="F24:F25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6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23.25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20" ht="18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1" t="s">
        <v>26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23.25" x14ac:dyDescent="0.2">
      <c r="A13" s="81" t="s">
        <v>52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61" t="s">
        <v>0</v>
      </c>
      <c r="B15" s="63" t="s">
        <v>1</v>
      </c>
      <c r="C15" s="43"/>
      <c r="D15" s="43"/>
      <c r="E15" s="43"/>
      <c r="F15" s="43"/>
      <c r="G15" s="63" t="s">
        <v>2</v>
      </c>
      <c r="H15" s="66" t="s">
        <v>51</v>
      </c>
      <c r="I15" s="66" t="s">
        <v>3</v>
      </c>
      <c r="J15" s="77" t="s">
        <v>4</v>
      </c>
      <c r="K15" s="78"/>
      <c r="L15" s="78"/>
      <c r="M15" s="78"/>
      <c r="N15" s="78"/>
      <c r="O15" s="79"/>
      <c r="P15" s="44"/>
      <c r="Q15" s="69" t="s">
        <v>5</v>
      </c>
      <c r="R15" s="70"/>
      <c r="S15" s="66" t="s">
        <v>6</v>
      </c>
      <c r="T15" s="66" t="s">
        <v>7</v>
      </c>
    </row>
    <row r="16" spans="1:20" ht="46.5" customHeight="1" thickBot="1" x14ac:dyDescent="0.25">
      <c r="A16" s="62"/>
      <c r="B16" s="64"/>
      <c r="C16" s="45" t="s">
        <v>8</v>
      </c>
      <c r="D16" s="45" t="s">
        <v>9</v>
      </c>
      <c r="E16" s="45" t="s">
        <v>28</v>
      </c>
      <c r="F16" s="45" t="s">
        <v>10</v>
      </c>
      <c r="G16" s="64"/>
      <c r="H16" s="67"/>
      <c r="I16" s="67"/>
      <c r="J16" s="69" t="s">
        <v>11</v>
      </c>
      <c r="K16" s="70"/>
      <c r="L16" s="71" t="s">
        <v>12</v>
      </c>
      <c r="M16" s="69" t="s">
        <v>13</v>
      </c>
      <c r="N16" s="70"/>
      <c r="O16" s="71" t="s">
        <v>14</v>
      </c>
      <c r="P16" s="66" t="s">
        <v>15</v>
      </c>
      <c r="Q16" s="74" t="s">
        <v>16</v>
      </c>
      <c r="R16" s="75" t="s">
        <v>17</v>
      </c>
      <c r="S16" s="67"/>
      <c r="T16" s="67"/>
    </row>
    <row r="17" spans="1:20" ht="33.75" customHeight="1" thickBot="1" x14ac:dyDescent="0.25">
      <c r="A17" s="62"/>
      <c r="B17" s="64"/>
      <c r="C17" s="45"/>
      <c r="D17" s="45"/>
      <c r="E17" s="45" t="s">
        <v>29</v>
      </c>
      <c r="F17" s="45"/>
      <c r="G17" s="65"/>
      <c r="H17" s="68"/>
      <c r="I17" s="68"/>
      <c r="J17" s="46" t="s">
        <v>18</v>
      </c>
      <c r="K17" s="47" t="s">
        <v>19</v>
      </c>
      <c r="L17" s="72"/>
      <c r="M17" s="46" t="s">
        <v>20</v>
      </c>
      <c r="N17" s="47" t="s">
        <v>21</v>
      </c>
      <c r="O17" s="73"/>
      <c r="P17" s="68"/>
      <c r="Q17" s="74"/>
      <c r="R17" s="76"/>
      <c r="S17" s="68"/>
      <c r="T17" s="68"/>
    </row>
    <row r="18" spans="1:20" s="11" customFormat="1" ht="62.25" customHeight="1" thickBot="1" x14ac:dyDescent="0.25">
      <c r="A18" s="37" t="s">
        <v>34</v>
      </c>
      <c r="B18" s="42" t="s">
        <v>30</v>
      </c>
      <c r="C18" s="40" t="s">
        <v>31</v>
      </c>
      <c r="D18" s="40" t="s">
        <v>32</v>
      </c>
      <c r="E18" s="38" t="s">
        <v>33</v>
      </c>
      <c r="F18" s="39" t="s">
        <v>27</v>
      </c>
      <c r="G18" s="41">
        <v>30000</v>
      </c>
      <c r="H18" s="8">
        <v>0</v>
      </c>
      <c r="I18" s="8">
        <v>25</v>
      </c>
      <c r="J18" s="8">
        <f>ROUNDUP(G18*2.87%,2)</f>
        <v>861</v>
      </c>
      <c r="K18" s="8">
        <f>ROUNDUP(G18*7.1%,2)</f>
        <v>2130</v>
      </c>
      <c r="L18" s="8">
        <f>+G18*1.2%</f>
        <v>360</v>
      </c>
      <c r="M18" s="8">
        <f>+G18*3.04%</f>
        <v>912</v>
      </c>
      <c r="N18" s="8">
        <f>+G18*7.09%</f>
        <v>2127</v>
      </c>
      <c r="O18" s="48">
        <v>0</v>
      </c>
      <c r="P18" s="8">
        <f t="shared" ref="P18:P19" si="0">+H18+I18+J18+K18+L18+M18+N18+O18</f>
        <v>6415</v>
      </c>
      <c r="Q18" s="8">
        <f t="shared" ref="Q18:Q20" si="1">ROUNDUP(H18+I18+J18+M18+O18,2)</f>
        <v>1798</v>
      </c>
      <c r="R18" s="8">
        <f t="shared" ref="R18:R19" si="2">+K18+L18+N18</f>
        <v>4617</v>
      </c>
      <c r="S18" s="9">
        <f>ROUNDUP(G18-Q18,2)</f>
        <v>28202</v>
      </c>
      <c r="T18" s="10">
        <v>111</v>
      </c>
    </row>
    <row r="19" spans="1:20" s="11" customFormat="1" ht="62.25" customHeight="1" thickBot="1" x14ac:dyDescent="0.25">
      <c r="A19" s="37" t="s">
        <v>41</v>
      </c>
      <c r="B19" s="42" t="s">
        <v>38</v>
      </c>
      <c r="C19" s="40" t="s">
        <v>39</v>
      </c>
      <c r="D19" s="40" t="s">
        <v>40</v>
      </c>
      <c r="E19" s="38" t="s">
        <v>33</v>
      </c>
      <c r="F19" s="39" t="s">
        <v>27</v>
      </c>
      <c r="G19" s="41">
        <v>50000</v>
      </c>
      <c r="H19" s="7">
        <v>1854</v>
      </c>
      <c r="I19" s="8">
        <v>25</v>
      </c>
      <c r="J19" s="8">
        <f>ROUNDUP(G19*2.87%,2)</f>
        <v>1435</v>
      </c>
      <c r="K19" s="8">
        <f>ROUNDUP(G19*7.1%,2)</f>
        <v>3550</v>
      </c>
      <c r="L19" s="8">
        <f>+G19*1.2%</f>
        <v>600</v>
      </c>
      <c r="M19" s="8">
        <f>+G19*3.04%</f>
        <v>1520</v>
      </c>
      <c r="N19" s="8">
        <f>+G19*7.09%</f>
        <v>3545.0000000000005</v>
      </c>
      <c r="O19" s="48">
        <v>5546.9</v>
      </c>
      <c r="P19" s="8">
        <f t="shared" si="0"/>
        <v>18075.900000000001</v>
      </c>
      <c r="Q19" s="8">
        <v>10380.9</v>
      </c>
      <c r="R19" s="8">
        <f t="shared" si="2"/>
        <v>7695</v>
      </c>
      <c r="S19" s="9">
        <f>ROUNDUP(G19-Q19,2)</f>
        <v>39619.1</v>
      </c>
      <c r="T19" s="10">
        <v>111</v>
      </c>
    </row>
    <row r="20" spans="1:20" s="11" customFormat="1" ht="62.25" customHeight="1" thickBot="1" x14ac:dyDescent="0.25">
      <c r="A20" s="37" t="s">
        <v>48</v>
      </c>
      <c r="B20" s="37" t="s">
        <v>45</v>
      </c>
      <c r="C20" s="38" t="s">
        <v>46</v>
      </c>
      <c r="D20" s="38" t="s">
        <v>47</v>
      </c>
      <c r="E20" s="38" t="s">
        <v>33</v>
      </c>
      <c r="F20" s="39" t="s">
        <v>27</v>
      </c>
      <c r="G20" s="41">
        <v>25000</v>
      </c>
      <c r="H20" s="8">
        <v>0</v>
      </c>
      <c r="I20" s="8">
        <v>25</v>
      </c>
      <c r="J20" s="8">
        <f>ROUNDUP(G20*2.87%,2)</f>
        <v>717.5</v>
      </c>
      <c r="K20" s="8">
        <f>ROUNDUP(G20*7.1%,2)</f>
        <v>1775</v>
      </c>
      <c r="L20" s="8">
        <f>+G20*1.2%</f>
        <v>300</v>
      </c>
      <c r="M20" s="8">
        <f>+G20*3.04%</f>
        <v>760</v>
      </c>
      <c r="N20" s="8">
        <f>+G20*7.09%</f>
        <v>1772.5000000000002</v>
      </c>
      <c r="O20" s="8">
        <v>0</v>
      </c>
      <c r="P20" s="8">
        <f t="shared" ref="P20" si="3">+H20+I20+J20+K20+L20+M20+N20+O20</f>
        <v>5350</v>
      </c>
      <c r="Q20" s="8">
        <f t="shared" si="1"/>
        <v>1502.5</v>
      </c>
      <c r="R20" s="8">
        <f t="shared" ref="R20" si="4">+K20+L20+N20</f>
        <v>3847.5</v>
      </c>
      <c r="S20" s="9">
        <f>ROUNDUP(G20-Q20,2)</f>
        <v>23497.5</v>
      </c>
      <c r="T20" s="10">
        <v>111</v>
      </c>
    </row>
    <row r="21" spans="1:20" ht="20.25" customHeight="1" thickBot="1" x14ac:dyDescent="0.25">
      <c r="A21" s="58" t="s">
        <v>22</v>
      </c>
      <c r="B21" s="59"/>
      <c r="C21" s="59"/>
      <c r="D21" s="59"/>
      <c r="E21" s="59"/>
      <c r="F21" s="60"/>
      <c r="G21" s="49">
        <f t="shared" ref="G21:R21" si="5">ROUNDUP(SUM(G18:G20),2)</f>
        <v>105000</v>
      </c>
      <c r="H21" s="49">
        <f t="shared" si="5"/>
        <v>1854</v>
      </c>
      <c r="I21" s="49">
        <f t="shared" si="5"/>
        <v>75</v>
      </c>
      <c r="J21" s="49">
        <f t="shared" si="5"/>
        <v>3013.5</v>
      </c>
      <c r="K21" s="49">
        <f t="shared" si="5"/>
        <v>7455</v>
      </c>
      <c r="L21" s="49">
        <f t="shared" si="5"/>
        <v>1260</v>
      </c>
      <c r="M21" s="49">
        <f t="shared" si="5"/>
        <v>3192</v>
      </c>
      <c r="N21" s="49">
        <f t="shared" si="5"/>
        <v>7444.5</v>
      </c>
      <c r="O21" s="49">
        <f t="shared" si="5"/>
        <v>5546.9</v>
      </c>
      <c r="P21" s="49">
        <f t="shared" si="5"/>
        <v>29840.9</v>
      </c>
      <c r="Q21" s="49">
        <f t="shared" si="5"/>
        <v>13681.4</v>
      </c>
      <c r="R21" s="49">
        <f t="shared" si="5"/>
        <v>16159.5</v>
      </c>
      <c r="S21" s="49">
        <f>ROUNDUP(SUM(S18:S20),2)</f>
        <v>91318.6</v>
      </c>
      <c r="T21" s="50"/>
    </row>
    <row r="22" spans="1:20" ht="20.25" x14ac:dyDescent="0.2">
      <c r="A22" s="12" t="s">
        <v>49</v>
      </c>
      <c r="B22" s="12"/>
      <c r="C22" s="13"/>
      <c r="D22" s="13"/>
      <c r="E22" s="13"/>
      <c r="F22" s="13"/>
      <c r="G22" s="14"/>
      <c r="H22" s="15"/>
      <c r="I22" s="15"/>
      <c r="J22" s="15"/>
      <c r="K22" s="15"/>
      <c r="L22" s="16"/>
      <c r="M22" s="15"/>
      <c r="N22" s="15"/>
      <c r="O22" s="15"/>
      <c r="P22" s="15"/>
      <c r="Q22" s="15"/>
      <c r="R22" s="15"/>
      <c r="S22" s="17"/>
      <c r="T22" s="17"/>
    </row>
    <row r="23" spans="1:20" ht="20.25" x14ac:dyDescent="0.2">
      <c r="A23" s="18"/>
      <c r="B23" s="18" t="s">
        <v>23</v>
      </c>
      <c r="C23" s="13"/>
      <c r="D23" s="19"/>
      <c r="E23" s="19"/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  <c r="T23" s="21"/>
    </row>
    <row r="24" spans="1:20" ht="20.25" x14ac:dyDescent="0.2">
      <c r="A24" s="18" t="s">
        <v>24</v>
      </c>
      <c r="B24" s="23"/>
      <c r="C24" s="24"/>
      <c r="D24" s="19"/>
      <c r="E24" s="19"/>
      <c r="F24" s="19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1"/>
    </row>
    <row r="25" spans="1:20" ht="20.25" x14ac:dyDescent="0.2">
      <c r="A25" s="25" t="s">
        <v>42</v>
      </c>
      <c r="B25" s="23"/>
      <c r="C25" s="24"/>
      <c r="D25" s="19"/>
      <c r="E25" s="19"/>
      <c r="F25" s="19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1"/>
    </row>
    <row r="26" spans="1:20" ht="20.25" x14ac:dyDescent="0.2">
      <c r="A26" s="25" t="s">
        <v>43</v>
      </c>
      <c r="B26" s="23"/>
      <c r="C26" s="24"/>
      <c r="D26" s="19"/>
      <c r="E26" s="19"/>
      <c r="F26" s="19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1"/>
    </row>
    <row r="27" spans="1:20" ht="20.25" x14ac:dyDescent="0.2">
      <c r="A27" s="25" t="s">
        <v>44</v>
      </c>
      <c r="B27" s="23"/>
      <c r="C27" s="24"/>
      <c r="D27" s="19"/>
      <c r="E27" s="19"/>
      <c r="F27" s="19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1"/>
    </row>
    <row r="28" spans="1:20" ht="20.25" x14ac:dyDescent="0.2">
      <c r="A28" s="25" t="s">
        <v>50</v>
      </c>
      <c r="B28" s="23"/>
      <c r="C28" s="24"/>
      <c r="D28" s="19"/>
      <c r="E28" s="19"/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1"/>
    </row>
    <row r="29" spans="1:20" s="55" customFormat="1" ht="20.25" x14ac:dyDescent="0.2">
      <c r="A29" s="51" t="s">
        <v>25</v>
      </c>
      <c r="B29" s="51"/>
      <c r="C29" s="52"/>
      <c r="D29" s="53"/>
      <c r="E29" s="53"/>
      <c r="F29" s="53"/>
      <c r="G29" s="20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"/>
      <c r="T29" s="54"/>
    </row>
    <row r="30" spans="1:20" ht="16.5" x14ac:dyDescent="0.2">
      <c r="A30" s="26"/>
      <c r="B30" s="26"/>
      <c r="C30" s="27"/>
      <c r="D30" s="19"/>
      <c r="E30" s="19"/>
      <c r="F30" s="19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1"/>
    </row>
    <row r="31" spans="1:20" ht="23.25" x14ac:dyDescent="0.2">
      <c r="A31" s="56" t="s">
        <v>35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3.25" x14ac:dyDescent="0.2">
      <c r="A32" s="57" t="s">
        <v>37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23.25" x14ac:dyDescent="0.2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16.5" x14ac:dyDescent="0.2">
      <c r="A34" s="28"/>
      <c r="B34" s="29"/>
      <c r="C34" s="24"/>
      <c r="D34" s="19"/>
      <c r="E34" s="19"/>
      <c r="F34" s="19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1"/>
    </row>
    <row r="35" spans="1:20" ht="16.5" x14ac:dyDescent="0.2">
      <c r="A35" s="20"/>
      <c r="B35" s="33"/>
      <c r="C35" s="34"/>
      <c r="D35" s="30"/>
      <c r="E35" s="30"/>
      <c r="F35" s="30"/>
      <c r="G35" s="35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  <c r="T35" s="3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6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6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6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6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6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6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6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6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6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6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6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6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6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6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6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6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6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6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6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6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6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6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6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6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6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6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6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6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6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6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6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6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6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6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6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6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6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6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6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6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6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6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6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6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6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6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6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6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6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6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6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6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6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6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6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6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6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6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6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6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6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6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6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6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6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6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6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6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6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6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6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6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6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6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6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6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6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6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6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6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6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6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6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6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6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6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6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6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6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6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6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6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6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6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6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6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6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6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6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6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6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6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6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6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6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6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6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6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6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6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6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6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6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6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6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6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6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6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6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6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6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6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6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6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6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6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6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6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6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6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6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6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6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6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6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6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6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6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6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6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6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6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6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6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6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6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6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6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6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6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6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6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6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6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6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6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6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6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6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6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6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6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6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6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6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6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6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6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6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6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6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6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6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6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6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6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6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6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6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6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6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6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6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6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6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6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6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6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6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6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6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6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6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6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6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6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6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6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6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6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6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6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6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6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6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6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6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6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6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6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6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6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6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6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6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6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6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6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6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6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6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6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6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6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6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6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6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6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6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6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6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6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6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6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6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6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6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6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6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6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6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6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6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6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6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6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6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6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6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6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6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6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6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6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6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6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6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6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6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6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6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6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6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6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6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6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6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6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6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6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6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6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6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6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6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6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6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6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6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6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6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6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6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6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6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6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6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6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6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6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6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6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6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6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6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6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6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6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6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6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6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6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6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6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6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6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6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6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6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6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6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6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6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6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6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6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6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6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6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6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6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6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6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6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6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6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6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6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6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6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6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6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6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6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6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6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6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6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6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6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6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6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6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6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6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6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6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6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6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6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6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6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6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6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6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6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6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6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6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6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6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6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6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6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6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6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6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6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6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6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6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6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6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6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6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6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6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6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6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6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6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6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6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6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6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6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6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6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6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6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6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6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6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6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6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6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6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6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6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6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6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6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6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6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6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6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6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6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6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6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6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6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6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6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6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6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6"/>
      <c r="T467" s="3"/>
    </row>
  </sheetData>
  <mergeCells count="25"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  <mergeCell ref="A31:T31"/>
    <mergeCell ref="A33:T33"/>
    <mergeCell ref="A32:T32"/>
    <mergeCell ref="A21:F21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</mergeCells>
  <phoneticPr fontId="9" type="noConversion"/>
  <conditionalFormatting sqref="A21 B7:B17 B23:B1048576">
    <cfRule type="duplicateValues" dxfId="6" priority="14"/>
  </conditionalFormatting>
  <conditionalFormatting sqref="G15:G17">
    <cfRule type="duplicateValues" dxfId="5" priority="13"/>
  </conditionalFormatting>
  <conditionalFormatting sqref="B18">
    <cfRule type="duplicateValues" dxfId="4" priority="5"/>
  </conditionalFormatting>
  <conditionalFormatting sqref="B18">
    <cfRule type="duplicateValues" dxfId="3" priority="6"/>
  </conditionalFormatting>
  <conditionalFormatting sqref="B19">
    <cfRule type="duplicateValues" dxfId="2" priority="3"/>
  </conditionalFormatting>
  <conditionalFormatting sqref="B19">
    <cfRule type="duplicateValues" dxfId="1" priority="4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Dilinger Uribe</cp:lastModifiedBy>
  <cp:lastPrinted>2024-10-18T15:38:42Z</cp:lastPrinted>
  <dcterms:created xsi:type="dcterms:W3CDTF">2021-08-17T20:49:48Z</dcterms:created>
  <dcterms:modified xsi:type="dcterms:W3CDTF">2024-10-18T15:42:38Z</dcterms:modified>
</cp:coreProperties>
</file>